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bailey.CBM\Desktop\"/>
    </mc:Choice>
  </mc:AlternateContent>
  <xr:revisionPtr revIDLastSave="0" documentId="8_{95329357-313D-47B1-ADC7-45EB2817FF69}" xr6:coauthVersionLast="47" xr6:coauthVersionMax="47" xr10:uidLastSave="{00000000-0000-0000-0000-000000000000}"/>
  <bookViews>
    <workbookView xWindow="-28920" yWindow="-120" windowWidth="29040" windowHeight="15720" xr2:uid="{96C88AEF-10F7-47A9-A236-AEDCA990A54B}"/>
  </bookViews>
  <sheets>
    <sheet name="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41" i="1"/>
  <c r="B22" i="1"/>
  <c r="B26" i="1"/>
  <c r="B25" i="1"/>
  <c r="B16" i="1"/>
  <c r="B18" i="1" s="1"/>
  <c r="B20" i="1" s="1"/>
  <c r="B29" i="1" l="1"/>
  <c r="B45" i="1" s="1"/>
  <c r="B46" i="1" s="1"/>
  <c r="B38" i="1"/>
  <c r="B31" i="1" s="1"/>
  <c r="B33" i="1"/>
  <c r="B35" i="1" s="1"/>
  <c r="B42" i="1" l="1"/>
</calcChain>
</file>

<file path=xl/sharedStrings.xml><?xml version="1.0" encoding="utf-8"?>
<sst xmlns="http://schemas.openxmlformats.org/spreadsheetml/2006/main" count="32" uniqueCount="32">
  <si>
    <t>2026 Tax Year</t>
  </si>
  <si>
    <t>Charitable Contributions - 0.5% AGI Floor</t>
  </si>
  <si>
    <t>The New 2/37th Itemized Deduction Limitation</t>
  </si>
  <si>
    <t>For MFJ (married filing jointly) taxpayers in 37% tax bracket</t>
  </si>
  <si>
    <t>Green: can change</t>
  </si>
  <si>
    <t>Black: formulas, do not change</t>
  </si>
  <si>
    <t>AGI</t>
  </si>
  <si>
    <t>Charitable Donations</t>
  </si>
  <si>
    <t>Other Itemized Deductions</t>
  </si>
  <si>
    <t>Total Itemized Deductions before 0.5% AGI floor for Charitable Deductions</t>
  </si>
  <si>
    <t>0.5% AGI Floor for Charitable Deductions</t>
  </si>
  <si>
    <t>This is the amount of the charitable deductions lost (not deductible)</t>
  </si>
  <si>
    <t>Total Charitable Deduction after 0.5% AGI floor for Charitable Deductions</t>
  </si>
  <si>
    <t>Total Itemized Deductions after the 0.5% AGI floor for Charitable Deductions and before the 2/37 Itemized Deduction Limitation</t>
  </si>
  <si>
    <t>Taxable Income before the 2/37 Itemized Deduction Limitation</t>
  </si>
  <si>
    <t>2/37 Itemized Deduction Limitation (2 divided by 37 = 5.41%)</t>
  </si>
  <si>
    <t>This percentage represents the reduction imposed on otherwise allowable itemized deductions</t>
  </si>
  <si>
    <t xml:space="preserve">5.41% times 37% </t>
  </si>
  <si>
    <t>This percentage represents the actual tax benefit lost due to the reduction in allowable itemized deductions</t>
  </si>
  <si>
    <r>
      <rPr>
        <b/>
        <sz val="11"/>
        <color theme="1"/>
        <rFont val="Tahoma"/>
        <family val="2"/>
      </rPr>
      <t>A)</t>
    </r>
    <r>
      <rPr>
        <sz val="11"/>
        <color theme="1"/>
        <rFont val="Tahoma"/>
        <family val="2"/>
      </rPr>
      <t xml:space="preserve"> 2/37th of the total itemized deductions</t>
    </r>
  </si>
  <si>
    <t xml:space="preserve">or </t>
  </si>
  <si>
    <r>
      <rPr>
        <b/>
        <sz val="11"/>
        <color rgb="FF000000"/>
        <rFont val="Tahoma"/>
      </rPr>
      <t>B)</t>
    </r>
    <r>
      <rPr>
        <sz val="11"/>
        <color rgb="FF000000"/>
        <rFont val="Tahoma"/>
      </rPr>
      <t xml:space="preserve"> 2/37th of the amount of taxable income in excess of the income level at which the highest rate bracket applies of 37%</t>
    </r>
  </si>
  <si>
    <r>
      <t xml:space="preserve">Calculating the 2/37th Itemized Deduction Limitation - Lesser of </t>
    </r>
    <r>
      <rPr>
        <b/>
        <sz val="11"/>
        <color theme="1"/>
        <rFont val="Tahoma"/>
        <family val="2"/>
      </rPr>
      <t>A)</t>
    </r>
    <r>
      <rPr>
        <sz val="11"/>
        <color theme="1"/>
        <rFont val="Tahoma"/>
        <family val="2"/>
      </rPr>
      <t xml:space="preserve"> or </t>
    </r>
    <r>
      <rPr>
        <b/>
        <sz val="11"/>
        <color theme="1"/>
        <rFont val="Tahoma"/>
        <family val="2"/>
      </rPr>
      <t>B)</t>
    </r>
    <r>
      <rPr>
        <sz val="11"/>
        <color theme="1"/>
        <rFont val="Tahoma"/>
        <family val="2"/>
      </rPr>
      <t xml:space="preserve"> </t>
    </r>
  </si>
  <si>
    <t>Taxable Income after the 2/37 Itemized Deduction Limitation</t>
  </si>
  <si>
    <t>Highest bracket for MFJ for 2026</t>
  </si>
  <si>
    <t>Taxable income in excess if the 37% highest tax bracket</t>
  </si>
  <si>
    <t xml:space="preserve">Total amount of charitable and itemized deductions lost </t>
  </si>
  <si>
    <t xml:space="preserve">Total amount charitable and itemized deductions lost as a percentage of AGI </t>
  </si>
  <si>
    <t>Total amount of charitable contributions lost</t>
  </si>
  <si>
    <t>Assuming $100,000 total charitable contributions made</t>
  </si>
  <si>
    <t>Total amount of charitable contributions lost as a percentange of all charitable contributions made</t>
  </si>
  <si>
    <t>This is the amount of the total itemized deductions lost (not deductible) after subtracting the lost charitable deductions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</si>
</sst>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5" x14ac:knownFonts="1"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color theme="9"/>
      <name val="Tahoma"/>
      <family val="2"/>
    </font>
    <font>
      <b/>
      <sz val="11"/>
      <color rgb="FF000000"/>
      <name val="Tahoma"/>
    </font>
    <font>
      <sz val="11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2" fontId="0" fillId="0" borderId="1" xfId="0" applyNumberFormat="1" applyBorder="1"/>
    <xf numFmtId="0" fontId="0" fillId="0" borderId="0" xfId="0" applyAlignment="1">
      <alignment wrapText="1"/>
    </xf>
    <xf numFmtId="42" fontId="0" fillId="0" borderId="0" xfId="0" applyNumberFormat="1"/>
    <xf numFmtId="10" fontId="0" fillId="0" borderId="0" xfId="0" applyNumberFormat="1"/>
    <xf numFmtId="10" fontId="0" fillId="0" borderId="0" xfId="0" applyNumberFormat="1" applyAlignment="1">
      <alignment wrapText="1"/>
    </xf>
    <xf numFmtId="0" fontId="0" fillId="2" borderId="0" xfId="0" applyFill="1"/>
    <xf numFmtId="42" fontId="0" fillId="2" borderId="0" xfId="0" applyNumberFormat="1" applyFill="1"/>
    <xf numFmtId="10" fontId="0" fillId="2" borderId="0" xfId="0" applyNumberFormat="1" applyFill="1" applyAlignment="1">
      <alignment wrapText="1"/>
    </xf>
    <xf numFmtId="42" fontId="2" fillId="0" borderId="0" xfId="0" applyNumberFormat="1" applyFont="1"/>
    <xf numFmtId="0" fontId="2" fillId="0" borderId="0" xfId="0" applyFont="1"/>
    <xf numFmtId="0" fontId="0" fillId="0" borderId="2" xfId="0" applyBorder="1"/>
    <xf numFmtId="42" fontId="0" fillId="0" borderId="3" xfId="0" applyNumberFormat="1" applyBorder="1"/>
    <xf numFmtId="0" fontId="0" fillId="0" borderId="4" xfId="0" applyBorder="1"/>
    <xf numFmtId="10" fontId="0" fillId="0" borderId="5" xfId="0" applyNumberFormat="1" applyBorder="1"/>
    <xf numFmtId="42" fontId="0" fillId="2" borderId="1" xfId="0" applyNumberFormat="1" applyFill="1" applyBorder="1"/>
    <xf numFmtId="42" fontId="1" fillId="2" borderId="0" xfId="0" applyNumberFormat="1" applyFont="1" applyFill="1"/>
    <xf numFmtId="42" fontId="2" fillId="0" borderId="0" xfId="0" applyNumberFormat="1" applyFont="1" applyAlignment="1">
      <alignment horizontal="right"/>
    </xf>
    <xf numFmtId="42" fontId="0" fillId="0" borderId="0" xfId="0" applyNumberFormat="1" applyAlignment="1">
      <alignment horizontal="right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2940-60C5-4E72-A3BE-58748FC5E628}">
  <dimension ref="A1:C46"/>
  <sheetViews>
    <sheetView tabSelected="1" topLeftCell="A13" workbookViewId="0">
      <selection activeCell="C34" sqref="C34"/>
    </sheetView>
  </sheetViews>
  <sheetFormatPr defaultRowHeight="14.25" x14ac:dyDescent="0.2"/>
  <cols>
    <col min="1" max="1" width="81.25" customWidth="1"/>
    <col min="2" max="2" width="11.625" bestFit="1" customWidth="1"/>
  </cols>
  <sheetData>
    <row r="1" spans="1:3" x14ac:dyDescent="0.2">
      <c r="A1" t="s">
        <v>0</v>
      </c>
    </row>
    <row r="2" spans="1:3" x14ac:dyDescent="0.2">
      <c r="A2" t="s">
        <v>1</v>
      </c>
    </row>
    <row r="3" spans="1:3" x14ac:dyDescent="0.2">
      <c r="A3" t="s">
        <v>2</v>
      </c>
    </row>
    <row r="4" spans="1:3" x14ac:dyDescent="0.2">
      <c r="A4" t="s">
        <v>3</v>
      </c>
      <c r="C4" s="10" t="s">
        <v>4</v>
      </c>
    </row>
    <row r="5" spans="1:3" x14ac:dyDescent="0.2">
      <c r="C5" t="s">
        <v>5</v>
      </c>
    </row>
    <row r="8" spans="1:3" x14ac:dyDescent="0.2">
      <c r="A8" t="s">
        <v>6</v>
      </c>
      <c r="B8" s="17">
        <v>1500000</v>
      </c>
    </row>
    <row r="9" spans="1:3" x14ac:dyDescent="0.2">
      <c r="B9" s="3"/>
    </row>
    <row r="10" spans="1:3" x14ac:dyDescent="0.2">
      <c r="A10" t="s">
        <v>7</v>
      </c>
      <c r="B10" s="17">
        <v>100000</v>
      </c>
    </row>
    <row r="11" spans="1:3" x14ac:dyDescent="0.2">
      <c r="B11" s="9"/>
    </row>
    <row r="12" spans="1:3" x14ac:dyDescent="0.2">
      <c r="A12" t="s">
        <v>8</v>
      </c>
      <c r="B12" s="9">
        <v>35000</v>
      </c>
    </row>
    <row r="13" spans="1:3" x14ac:dyDescent="0.2">
      <c r="B13" s="3"/>
    </row>
    <row r="14" spans="1:3" x14ac:dyDescent="0.2">
      <c r="A14" t="s">
        <v>9</v>
      </c>
      <c r="B14" s="3">
        <f>+B10+B12</f>
        <v>135000</v>
      </c>
    </row>
    <row r="15" spans="1:3" x14ac:dyDescent="0.2">
      <c r="B15" s="3"/>
    </row>
    <row r="16" spans="1:3" x14ac:dyDescent="0.2">
      <c r="A16" s="6" t="s">
        <v>10</v>
      </c>
      <c r="B16" s="15">
        <f>0.5%*B8</f>
        <v>7500</v>
      </c>
      <c r="C16" t="s">
        <v>11</v>
      </c>
    </row>
    <row r="17" spans="1:3" x14ac:dyDescent="0.2">
      <c r="B17" s="3"/>
    </row>
    <row r="18" spans="1:3" x14ac:dyDescent="0.2">
      <c r="A18" t="s">
        <v>12</v>
      </c>
      <c r="B18" s="3">
        <f>B10-B16</f>
        <v>92500</v>
      </c>
    </row>
    <row r="19" spans="1:3" x14ac:dyDescent="0.2">
      <c r="B19" s="3"/>
    </row>
    <row r="20" spans="1:3" ht="28.5" x14ac:dyDescent="0.2">
      <c r="A20" s="2" t="s">
        <v>13</v>
      </c>
      <c r="B20" s="1">
        <f>B18+B12</f>
        <v>127500</v>
      </c>
    </row>
    <row r="21" spans="1:3" x14ac:dyDescent="0.2">
      <c r="A21" s="2"/>
      <c r="B21" s="3"/>
    </row>
    <row r="22" spans="1:3" x14ac:dyDescent="0.2">
      <c r="A22" s="2" t="s">
        <v>14</v>
      </c>
      <c r="B22" s="1">
        <f>B8-B20</f>
        <v>1372500</v>
      </c>
    </row>
    <row r="23" spans="1:3" x14ac:dyDescent="0.2">
      <c r="A23" s="2"/>
      <c r="B23" s="3"/>
    </row>
    <row r="24" spans="1:3" x14ac:dyDescent="0.2">
      <c r="A24" s="2"/>
      <c r="B24" s="3"/>
    </row>
    <row r="25" spans="1:3" x14ac:dyDescent="0.2">
      <c r="A25" t="s">
        <v>15</v>
      </c>
      <c r="B25" s="4">
        <f>2/37</f>
        <v>5.4054054054054057E-2</v>
      </c>
      <c r="C25" t="s">
        <v>16</v>
      </c>
    </row>
    <row r="26" spans="1:3" x14ac:dyDescent="0.2">
      <c r="A26" t="s">
        <v>17</v>
      </c>
      <c r="B26" s="5">
        <f>(2/37)*37%</f>
        <v>0.02</v>
      </c>
      <c r="C26" t="s">
        <v>18</v>
      </c>
    </row>
    <row r="27" spans="1:3" x14ac:dyDescent="0.2">
      <c r="B27" s="5"/>
    </row>
    <row r="28" spans="1:3" x14ac:dyDescent="0.2">
      <c r="B28" s="3"/>
    </row>
    <row r="29" spans="1:3" x14ac:dyDescent="0.2">
      <c r="A29" t="s">
        <v>19</v>
      </c>
      <c r="B29" s="7">
        <f>B25*B20</f>
        <v>6891.8918918918926</v>
      </c>
    </row>
    <row r="30" spans="1:3" x14ac:dyDescent="0.2">
      <c r="A30" t="s">
        <v>20</v>
      </c>
      <c r="B30" s="3"/>
    </row>
    <row r="31" spans="1:3" ht="28.5" x14ac:dyDescent="0.2">
      <c r="A31" s="19" t="s">
        <v>21</v>
      </c>
      <c r="B31" s="3">
        <f>B25*B38</f>
        <v>32637.83783783784</v>
      </c>
    </row>
    <row r="32" spans="1:3" x14ac:dyDescent="0.2">
      <c r="A32" s="2"/>
      <c r="B32" s="3"/>
    </row>
    <row r="33" spans="1:3" x14ac:dyDescent="0.2">
      <c r="A33" s="6" t="s">
        <v>22</v>
      </c>
      <c r="B33" s="16">
        <f>MIN(B29,B31)</f>
        <v>6891.8918918918926</v>
      </c>
      <c r="C33" t="s">
        <v>31</v>
      </c>
    </row>
    <row r="34" spans="1:3" x14ac:dyDescent="0.2">
      <c r="B34" s="3"/>
    </row>
    <row r="35" spans="1:3" x14ac:dyDescent="0.2">
      <c r="A35" s="2" t="s">
        <v>23</v>
      </c>
      <c r="B35" s="18">
        <f>B22+B33</f>
        <v>1379391.8918918918</v>
      </c>
    </row>
    <row r="36" spans="1:3" x14ac:dyDescent="0.2">
      <c r="A36" s="2"/>
      <c r="B36" s="3"/>
    </row>
    <row r="37" spans="1:3" x14ac:dyDescent="0.2">
      <c r="A37" s="2" t="s">
        <v>24</v>
      </c>
      <c r="B37" s="3">
        <v>768700</v>
      </c>
    </row>
    <row r="38" spans="1:3" x14ac:dyDescent="0.2">
      <c r="A38" s="2" t="s">
        <v>25</v>
      </c>
      <c r="B38" s="3">
        <f>B22-B37</f>
        <v>603800</v>
      </c>
    </row>
    <row r="39" spans="1:3" x14ac:dyDescent="0.2">
      <c r="A39" s="2"/>
      <c r="B39" s="3"/>
    </row>
    <row r="40" spans="1:3" x14ac:dyDescent="0.2">
      <c r="B40" s="3"/>
    </row>
    <row r="41" spans="1:3" x14ac:dyDescent="0.2">
      <c r="A41" s="6" t="s">
        <v>26</v>
      </c>
      <c r="B41" s="7">
        <f>B33+B16</f>
        <v>14391.891891891893</v>
      </c>
    </row>
    <row r="42" spans="1:3" x14ac:dyDescent="0.2">
      <c r="A42" s="6" t="s">
        <v>27</v>
      </c>
      <c r="B42" s="8">
        <f>B41/B8</f>
        <v>9.5945945945945955E-3</v>
      </c>
    </row>
    <row r="43" spans="1:3" x14ac:dyDescent="0.2">
      <c r="B43" s="5"/>
    </row>
    <row r="44" spans="1:3" ht="15" thickBot="1" x14ac:dyDescent="0.25">
      <c r="B44" s="4"/>
    </row>
    <row r="45" spans="1:3" x14ac:dyDescent="0.2">
      <c r="A45" s="11" t="s">
        <v>28</v>
      </c>
      <c r="B45" s="12">
        <f>B16+5.41%*B29</f>
        <v>7872.8513513513517</v>
      </c>
      <c r="C45" t="s">
        <v>29</v>
      </c>
    </row>
    <row r="46" spans="1:3" ht="15" thickBot="1" x14ac:dyDescent="0.25">
      <c r="A46" s="13" t="s">
        <v>30</v>
      </c>
      <c r="B46" s="14">
        <f>B45/B10</f>
        <v>7.8728513513513523E-2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A88B33E165114F8161C4D10801E552" ma:contentTypeVersion="4" ma:contentTypeDescription="Create a new document." ma:contentTypeScope="" ma:versionID="d29d31e0cf09a066fc5f2e0a7c5f7eb9">
  <xsd:schema xmlns:xsd="http://www.w3.org/2001/XMLSchema" xmlns:xs="http://www.w3.org/2001/XMLSchema" xmlns:p="http://schemas.microsoft.com/office/2006/metadata/properties" xmlns:ns2="11f303a8-59c7-48fe-88c5-378566e76b81" targetNamespace="http://schemas.microsoft.com/office/2006/metadata/properties" ma:root="true" ma:fieldsID="a45354667be0302b35131614a2c45b10" ns2:_="">
    <xsd:import namespace="11f303a8-59c7-48fe-88c5-378566e76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303a8-59c7-48fe-88c5-378566e76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CD099A-B94A-4339-960B-20CD1775226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AC4B4D5-2961-4445-B5EC-D3F71360BF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F6C01F-3D1B-4834-AE04-2CEB705AD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303a8-59c7-48fe-88c5-378566e76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Mikki Obreja</dc:creator>
  <cp:keywords/>
  <dc:description/>
  <cp:lastModifiedBy>Tom Bailey</cp:lastModifiedBy>
  <cp:revision/>
  <dcterms:created xsi:type="dcterms:W3CDTF">2025-12-08T16:20:35Z</dcterms:created>
  <dcterms:modified xsi:type="dcterms:W3CDTF">2026-08-03T17:44:15Z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0x010100F3A88B33E165114F8161C4D10801E552</vt:lpwstr>
  </property>
</Properties>
</file>